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elizald\Documents\NORMA TECNICA\012022\Respaldos de información\5-13\"/>
    </mc:Choice>
  </mc:AlternateContent>
  <bookViews>
    <workbookView xWindow="0" yWindow="120" windowWidth="16815" windowHeight="7635"/>
  </bookViews>
  <sheets>
    <sheet name="5-13 Ord 334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" i="2" l="1"/>
  <c r="AM4" i="2" l="1"/>
  <c r="AM5" i="2"/>
  <c r="AM6" i="2"/>
  <c r="AM7" i="2"/>
  <c r="AM8" i="2"/>
  <c r="AM9" i="2"/>
  <c r="AM10" i="2"/>
  <c r="AM11" i="2"/>
  <c r="AM12" i="2"/>
  <c r="AM13" i="2"/>
  <c r="AM14" i="2"/>
  <c r="AM3" i="2"/>
  <c r="AT14" i="2" l="1"/>
  <c r="AQ14" i="2"/>
  <c r="AO14" i="2"/>
  <c r="AK14" i="2"/>
  <c r="AH14" i="2"/>
  <c r="AG14" i="2"/>
  <c r="AF14" i="2"/>
  <c r="AD14" i="2"/>
  <c r="AB14" i="2"/>
  <c r="Z14" i="2"/>
  <c r="X14" i="2"/>
  <c r="V14" i="2"/>
  <c r="T14" i="2"/>
  <c r="N14" i="2"/>
  <c r="L14" i="2"/>
  <c r="I14" i="2"/>
  <c r="F14" i="2"/>
  <c r="AT13" i="2"/>
  <c r="AQ13" i="2"/>
  <c r="AO13" i="2"/>
  <c r="AK13" i="2"/>
  <c r="AH13" i="2"/>
  <c r="AG13" i="2"/>
  <c r="AF13" i="2"/>
  <c r="AD13" i="2"/>
  <c r="AB13" i="2"/>
  <c r="Z13" i="2"/>
  <c r="X13" i="2"/>
  <c r="V13" i="2"/>
  <c r="T13" i="2"/>
  <c r="N13" i="2"/>
  <c r="L13" i="2"/>
  <c r="I13" i="2"/>
  <c r="F13" i="2"/>
  <c r="AT12" i="2"/>
  <c r="AQ12" i="2"/>
  <c r="AO12" i="2"/>
  <c r="AK12" i="2"/>
  <c r="AH12" i="2"/>
  <c r="AG12" i="2"/>
  <c r="AF12" i="2"/>
  <c r="AD12" i="2"/>
  <c r="AB12" i="2"/>
  <c r="Z12" i="2"/>
  <c r="X12" i="2"/>
  <c r="V12" i="2"/>
  <c r="T12" i="2"/>
  <c r="N12" i="2"/>
  <c r="L12" i="2"/>
  <c r="I12" i="2"/>
  <c r="F12" i="2"/>
  <c r="AT11" i="2"/>
  <c r="AQ11" i="2"/>
  <c r="AO11" i="2"/>
  <c r="AK11" i="2"/>
  <c r="AH11" i="2"/>
  <c r="AG11" i="2"/>
  <c r="AF11" i="2"/>
  <c r="AD11" i="2"/>
  <c r="AB11" i="2"/>
  <c r="Z11" i="2"/>
  <c r="X11" i="2"/>
  <c r="V11" i="2"/>
  <c r="T11" i="2"/>
  <c r="N11" i="2"/>
  <c r="L11" i="2"/>
  <c r="I11" i="2"/>
  <c r="F11" i="2"/>
  <c r="AT10" i="2"/>
  <c r="AQ10" i="2"/>
  <c r="AO10" i="2"/>
  <c r="AK10" i="2"/>
  <c r="AH10" i="2"/>
  <c r="AG10" i="2"/>
  <c r="AF10" i="2"/>
  <c r="AD10" i="2"/>
  <c r="AB10" i="2"/>
  <c r="Z10" i="2"/>
  <c r="X10" i="2"/>
  <c r="V10" i="2"/>
  <c r="T10" i="2"/>
  <c r="N10" i="2"/>
  <c r="L10" i="2"/>
  <c r="I10" i="2"/>
  <c r="F10" i="2"/>
  <c r="AT9" i="2"/>
  <c r="AQ9" i="2"/>
  <c r="AO9" i="2"/>
  <c r="AK9" i="2"/>
  <c r="AH9" i="2"/>
  <c r="AG9" i="2"/>
  <c r="AF9" i="2"/>
  <c r="AD9" i="2"/>
  <c r="AB9" i="2"/>
  <c r="Z9" i="2"/>
  <c r="X9" i="2"/>
  <c r="V9" i="2"/>
  <c r="T9" i="2"/>
  <c r="N9" i="2"/>
  <c r="L9" i="2"/>
  <c r="I9" i="2"/>
  <c r="F9" i="2"/>
  <c r="AT8" i="2"/>
  <c r="AQ8" i="2"/>
  <c r="AO8" i="2"/>
  <c r="AK8" i="2"/>
  <c r="AH8" i="2"/>
  <c r="AG8" i="2"/>
  <c r="AF8" i="2"/>
  <c r="AD8" i="2"/>
  <c r="AB8" i="2"/>
  <c r="Z8" i="2"/>
  <c r="X8" i="2"/>
  <c r="V8" i="2"/>
  <c r="T8" i="2"/>
  <c r="N8" i="2"/>
  <c r="L8" i="2"/>
  <c r="I8" i="2"/>
  <c r="F8" i="2"/>
  <c r="AT7" i="2"/>
  <c r="AQ7" i="2"/>
  <c r="AO7" i="2"/>
  <c r="AK7" i="2"/>
  <c r="AH7" i="2"/>
  <c r="AG7" i="2"/>
  <c r="AF7" i="2"/>
  <c r="AD7" i="2"/>
  <c r="AB7" i="2"/>
  <c r="Z7" i="2"/>
  <c r="X7" i="2"/>
  <c r="V7" i="2"/>
  <c r="T7" i="2"/>
  <c r="N7" i="2"/>
  <c r="L7" i="2"/>
  <c r="I7" i="2"/>
  <c r="F7" i="2"/>
  <c r="AT6" i="2"/>
  <c r="AQ6" i="2"/>
  <c r="AO6" i="2"/>
  <c r="AK6" i="2"/>
  <c r="AH6" i="2"/>
  <c r="AG6" i="2"/>
  <c r="AF6" i="2"/>
  <c r="AD6" i="2"/>
  <c r="AB6" i="2"/>
  <c r="Z6" i="2"/>
  <c r="X6" i="2"/>
  <c r="V6" i="2"/>
  <c r="T6" i="2"/>
  <c r="N6" i="2"/>
  <c r="L6" i="2"/>
  <c r="I6" i="2"/>
  <c r="F6" i="2"/>
  <c r="AT5" i="2"/>
  <c r="AQ5" i="2"/>
  <c r="AO5" i="2"/>
  <c r="AK5" i="2"/>
  <c r="AH5" i="2"/>
  <c r="AG5" i="2"/>
  <c r="AF5" i="2"/>
  <c r="AD5" i="2"/>
  <c r="AB5" i="2"/>
  <c r="Z5" i="2"/>
  <c r="X5" i="2"/>
  <c r="V5" i="2"/>
  <c r="T5" i="2"/>
  <c r="N5" i="2"/>
  <c r="L5" i="2"/>
  <c r="I5" i="2"/>
  <c r="F5" i="2"/>
  <c r="AT4" i="2"/>
  <c r="AQ4" i="2"/>
  <c r="AO4" i="2"/>
  <c r="AK4" i="2"/>
  <c r="AH4" i="2"/>
  <c r="AG4" i="2"/>
  <c r="AF4" i="2"/>
  <c r="AD4" i="2"/>
  <c r="AB4" i="2"/>
  <c r="Z4" i="2"/>
  <c r="X4" i="2"/>
  <c r="V4" i="2"/>
  <c r="T4" i="2"/>
  <c r="N4" i="2"/>
  <c r="L4" i="2"/>
  <c r="I4" i="2"/>
  <c r="F4" i="2"/>
  <c r="AT3" i="2"/>
  <c r="AQ3" i="2"/>
  <c r="AO3" i="2"/>
  <c r="AK3" i="2"/>
  <c r="AH3" i="2"/>
  <c r="AF3" i="2"/>
  <c r="AD3" i="2"/>
  <c r="AB3" i="2"/>
  <c r="Z3" i="2"/>
  <c r="X3" i="2"/>
  <c r="V3" i="2"/>
  <c r="T3" i="2"/>
  <c r="N3" i="2"/>
  <c r="L3" i="2"/>
  <c r="I3" i="2"/>
  <c r="F3" i="2"/>
</calcChain>
</file>

<file path=xl/sharedStrings.xml><?xml version="1.0" encoding="utf-8"?>
<sst xmlns="http://schemas.openxmlformats.org/spreadsheetml/2006/main" count="74" uniqueCount="55">
  <si>
    <t>Casablanca</t>
  </si>
  <si>
    <t>ID</t>
  </si>
  <si>
    <t>Reclamos</t>
  </si>
  <si>
    <t>Consultas</t>
  </si>
  <si>
    <t>Solicitudes</t>
  </si>
  <si>
    <t xml:space="preserve">Consultas </t>
  </si>
  <si>
    <t>Reclamo</t>
  </si>
  <si>
    <t>Consulta</t>
  </si>
  <si>
    <t>Solicitud</t>
  </si>
  <si>
    <t>Código Empresa</t>
  </si>
  <si>
    <t>Nombre Empresa</t>
  </si>
  <si>
    <t>Periodo</t>
  </si>
  <si>
    <t>Cantidad de Reclamos ingresados durante el período de evaluación (RI)</t>
  </si>
  <si>
    <t>Eficiencia de Reclamos EF=RR/RI*100</t>
  </si>
  <si>
    <t>Cantidad de Consultas respondidas durante el período de evaluación (RR)</t>
  </si>
  <si>
    <t>Eficiencia de Consultas EF=RR/RI*100</t>
  </si>
  <si>
    <t>Cantidad de Solicitudes respondidas durante el período de evaluación (RR)</t>
  </si>
  <si>
    <t>Eficiencia Solicitudes EF=RR/RI*100</t>
  </si>
  <si>
    <t>Eficacia  Reclamos                    EFC=1-RRPS/RR*100</t>
  </si>
  <si>
    <t>Cantidad de  Consultas respondidas y que luego hayan sido presentadas a la SEC, durante el período de evaluación (RRPS)</t>
  </si>
  <si>
    <t>Eficacia  Consultas                    EFC=1-RRPS/RR*100</t>
  </si>
  <si>
    <t>Cantidad de Solicitudes respondidas y que luego hayan sido presentadas a la SEC, durante el período de evaluación (RRPS)</t>
  </si>
  <si>
    <t>Eficacia  Solicitudes                    EFC=1-RRPS/RR*100</t>
  </si>
  <si>
    <t>Oportunidad del Servicio Comercial Reclamos  OP=RRP/RR*100</t>
  </si>
  <si>
    <t>Cantidad de Consultas respondidas dentro del plazo máximo establecido, durante el período de evaluación (RRP)</t>
  </si>
  <si>
    <t>Oportunidad del Servicio Comercial Consultas   OP=RRP/RR*100</t>
  </si>
  <si>
    <t>Cantidad de Solicitudes respondidas dentro del plazo máximo establecido, durante el período de evaluación (RRP)</t>
  </si>
  <si>
    <t>Oportunidad del Servicio Comercial Solicitudes   OP=RRP/RR*100</t>
  </si>
  <si>
    <t>Tiempo  en los cuales se resolvió el Reclamo dentro del periodo de evaluación (t_RR)</t>
  </si>
  <si>
    <t>Tiempo Medio de Resolución de Reclamos TRR= S t_RR/RR</t>
  </si>
  <si>
    <t>Tiempo  en los cuales se resolvió la Consulta dentro del periodo de evaluación (t_RR)</t>
  </si>
  <si>
    <t>Tiempo Medio de Resolución de Consultas TRR= S t_RR/RR</t>
  </si>
  <si>
    <t>Tiempo  en los cuales se resolvió la Solicitud, dentro del periodo de evaluación (t_RR)</t>
  </si>
  <si>
    <t>Tiempo Medio de Resolución de Solicitudes. TRR= S t_RR/RR</t>
  </si>
  <si>
    <t>Promedio  del número de clientes conectados al SD durante el peridoo de evaluación (NC)</t>
  </si>
  <si>
    <t>Indicador del nivel de Reclamos, INR=RR/NC</t>
  </si>
  <si>
    <t>Indicador del nivel de Consultas,  INR=RR/NC</t>
  </si>
  <si>
    <t>Indicador del nivel de Solicitudes INR=RR/NC</t>
  </si>
  <si>
    <t>Indicador de Facturas Emitidas con lecturas estimadas  IFLE=1-FLE/NF*100</t>
  </si>
  <si>
    <t>Cantidad de Boletas y facturas emitidas con consumos estimados durante el periodo de evaluación (FE)</t>
  </si>
  <si>
    <t>Indicador de Facturas Emitidas de consumos Estimados  IFE=1-FE/NF*100</t>
  </si>
  <si>
    <t>Errores en Emisión de Facturas por errores de Lectura          EFErL=1-FErL/NF</t>
  </si>
  <si>
    <t>Errores en Emisión de Facturas por errores Distintos  al de Lectura          EF=1-FEr/NF</t>
  </si>
  <si>
    <t>Cantidad de Pagos cobrados a los Clientes durante el periodo de evaluación. (PCU)</t>
  </si>
  <si>
    <t>Pagos Mal Imputados PMI= 1- PI/PCU</t>
  </si>
  <si>
    <t>Cantidad de Reclamos respondidos durante el período de evaluación (RR)</t>
  </si>
  <si>
    <t>Cantidad de Consultas ingresadas durante el período de evaluación (RI)</t>
  </si>
  <si>
    <t>Cantidad de Solicitudes ingresadas durante el período de evaluación (RI)</t>
  </si>
  <si>
    <t>Cantidad de Reclamos respondidos y que luego hayan sido presentados a la SEC, durante el período de evaluación (RRPS)</t>
  </si>
  <si>
    <t>Cantidad de Reclamos respondidos dentro del plazo máximo establecido, durante el período de evaluación (RRP)</t>
  </si>
  <si>
    <t>Cantidad de boletas y facturas emitidas con lecturas de consumos estimados durante el periodo de evaluación (FLE)</t>
  </si>
  <si>
    <t>Número de boletas y facturas emitidas durante el periodo de evaluación (NF)</t>
  </si>
  <si>
    <t>Cantidad de Boletas y facturas emitidas con errores de lectura de consumo, o bien cantidad de boletas y facturas ajustadas a través de nota de crédito o débito por errores de lectura, durante el periodo de evaluación (FErL)</t>
  </si>
  <si>
    <t>Cantidad de boletas y facturas emitidas con errores, o bien cantidad de boletas y facturas ajustadas a través de nota de crédito o débito, durante el periodo de evaluación (se excluyen los errores de lectura)(FEr)</t>
  </si>
  <si>
    <t>Cantidad de Pagos mal imputados por la empresa Distribuidora durante el periodo de evaluación, excluyendo pagos equivocados y/o duplicados por error del cliente (PI)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</si>
</sst>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"/>
    <numFmt numFmtId="166" formatCode="#,##0_ ;\-#,##0\ 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1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9" fontId="3" fillId="0" borderId="1" xfId="2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3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/>
    <xf numFmtId="10" fontId="3" fillId="0" borderId="1" xfId="2" applyNumberFormat="1" applyFont="1" applyFill="1" applyBorder="1" applyAlignment="1">
      <alignment horizontal="center"/>
    </xf>
    <xf numFmtId="0" fontId="2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3" fillId="0" borderId="1" xfId="2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9" fontId="3" fillId="0" borderId="1" xfId="2" applyFont="1" applyFill="1" applyBorder="1" applyAlignment="1">
      <alignment horizontal="center"/>
    </xf>
    <xf numFmtId="0" fontId="3" fillId="0" borderId="1" xfId="0" applyFont="1" applyFill="1" applyBorder="1"/>
    <xf numFmtId="17" fontId="3" fillId="0" borderId="1" xfId="0" applyNumberFormat="1" applyFont="1" applyFill="1" applyBorder="1"/>
    <xf numFmtId="166" fontId="4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10" fontId="6" fillId="0" borderId="1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T20"/>
  <sheetViews>
    <sheetView showGridLines="0" tabSelected="1" zoomScaleNormal="100" workbookViewId="0">
      <pane xSplit="3" ySplit="2" topLeftCell="AR3" activePane="bottomRight" state="frozen"/>
      <selection pane="topRight" activeCell="D1" sqref="D1"/>
      <selection pane="bottomLeft" activeCell="A3" sqref="A3"/>
      <selection pane="bottomRight" activeCell="C2" sqref="C2"/>
    </sheetView>
  </sheetViews>
  <sheetFormatPr baseColWidth="10" defaultColWidth="15" defaultRowHeight="12" x14ac:dyDescent="0.2"/>
  <cols>
    <col min="1" max="1" width="7.140625" style="7" customWidth="1"/>
    <col min="2" max="2" width="15.28515625" style="7" bestFit="1" customWidth="1"/>
    <col min="3" max="3" width="6.5703125" style="7" bestFit="1" customWidth="1"/>
    <col min="4" max="6" width="15" style="19"/>
    <col min="7" max="12" width="15" style="7"/>
    <col min="13" max="14" width="15" style="19"/>
    <col min="15" max="18" width="15" style="7"/>
    <col min="19" max="20" width="15" style="19"/>
    <col min="21" max="24" width="15" style="7"/>
    <col min="25" max="26" width="15" style="19"/>
    <col min="27" max="30" width="15" style="7"/>
    <col min="31" max="34" width="15" style="19"/>
    <col min="35" max="16384" width="15" style="7"/>
  </cols>
  <sheetData>
    <row r="1" spans="1:46" s="2" customFormat="1" x14ac:dyDescent="0.2">
      <c r="A1" s="34" t="s">
        <v>1</v>
      </c>
      <c r="B1" s="34"/>
      <c r="C1" s="1"/>
      <c r="D1" s="35" t="s">
        <v>2</v>
      </c>
      <c r="E1" s="35"/>
      <c r="F1" s="35"/>
      <c r="G1" s="34" t="s">
        <v>3</v>
      </c>
      <c r="H1" s="34"/>
      <c r="I1" s="34"/>
      <c r="J1" s="34" t="s">
        <v>4</v>
      </c>
      <c r="K1" s="34"/>
      <c r="L1" s="34"/>
      <c r="M1" s="35" t="s">
        <v>2</v>
      </c>
      <c r="N1" s="35"/>
      <c r="O1" s="34" t="s">
        <v>3</v>
      </c>
      <c r="P1" s="34"/>
      <c r="Q1" s="34" t="s">
        <v>4</v>
      </c>
      <c r="R1" s="34"/>
      <c r="S1" s="35" t="s">
        <v>2</v>
      </c>
      <c r="T1" s="35"/>
      <c r="U1" s="34" t="s">
        <v>5</v>
      </c>
      <c r="V1" s="34"/>
      <c r="W1" s="34" t="s">
        <v>4</v>
      </c>
      <c r="X1" s="34"/>
      <c r="Y1" s="35" t="s">
        <v>6</v>
      </c>
      <c r="Z1" s="35"/>
      <c r="AA1" s="34" t="s">
        <v>7</v>
      </c>
      <c r="AB1" s="34"/>
      <c r="AC1" s="34" t="s">
        <v>8</v>
      </c>
      <c r="AD1" s="34"/>
      <c r="AE1" s="21"/>
      <c r="AF1" s="21" t="s">
        <v>2</v>
      </c>
      <c r="AG1" s="21" t="s">
        <v>7</v>
      </c>
      <c r="AH1" s="21" t="s">
        <v>4</v>
      </c>
      <c r="AI1" s="3"/>
      <c r="AJ1" s="3"/>
      <c r="AK1" s="3"/>
      <c r="AL1" s="3"/>
      <c r="AM1" s="3"/>
      <c r="AN1" s="3"/>
      <c r="AO1" s="3"/>
      <c r="AP1" s="3"/>
      <c r="AQ1" s="3"/>
      <c r="AR1" s="1"/>
      <c r="AS1" s="1"/>
      <c r="AT1" s="1"/>
    </row>
    <row r="2" spans="1:46" s="2" customFormat="1" ht="135" customHeight="1" x14ac:dyDescent="0.2">
      <c r="A2" s="15" t="s">
        <v>9</v>
      </c>
      <c r="B2" s="15" t="s">
        <v>10</v>
      </c>
      <c r="C2" s="15" t="s">
        <v>11</v>
      </c>
      <c r="D2" s="16" t="s">
        <v>45</v>
      </c>
      <c r="E2" s="16" t="s">
        <v>12</v>
      </c>
      <c r="F2" s="16" t="s">
        <v>13</v>
      </c>
      <c r="G2" s="15" t="s">
        <v>14</v>
      </c>
      <c r="H2" s="15" t="s">
        <v>46</v>
      </c>
      <c r="I2" s="15" t="s">
        <v>15</v>
      </c>
      <c r="J2" s="15" t="s">
        <v>16</v>
      </c>
      <c r="K2" s="15" t="s">
        <v>47</v>
      </c>
      <c r="L2" s="15" t="s">
        <v>17</v>
      </c>
      <c r="M2" s="16" t="s">
        <v>48</v>
      </c>
      <c r="N2" s="16" t="s">
        <v>18</v>
      </c>
      <c r="O2" s="15" t="s">
        <v>19</v>
      </c>
      <c r="P2" s="15" t="s">
        <v>20</v>
      </c>
      <c r="Q2" s="15" t="s">
        <v>21</v>
      </c>
      <c r="R2" s="15" t="s">
        <v>22</v>
      </c>
      <c r="S2" s="16" t="s">
        <v>49</v>
      </c>
      <c r="T2" s="16" t="s">
        <v>23</v>
      </c>
      <c r="U2" s="15" t="s">
        <v>24</v>
      </c>
      <c r="V2" s="15" t="s">
        <v>25</v>
      </c>
      <c r="W2" s="15" t="s">
        <v>26</v>
      </c>
      <c r="X2" s="15" t="s">
        <v>27</v>
      </c>
      <c r="Y2" s="16" t="s">
        <v>28</v>
      </c>
      <c r="Z2" s="16" t="s">
        <v>29</v>
      </c>
      <c r="AA2" s="16" t="s">
        <v>30</v>
      </c>
      <c r="AB2" s="16" t="s">
        <v>31</v>
      </c>
      <c r="AC2" s="16" t="s">
        <v>32</v>
      </c>
      <c r="AD2" s="16" t="s">
        <v>33</v>
      </c>
      <c r="AE2" s="16" t="s">
        <v>34</v>
      </c>
      <c r="AF2" s="16" t="s">
        <v>35</v>
      </c>
      <c r="AG2" s="16" t="s">
        <v>36</v>
      </c>
      <c r="AH2" s="16" t="s">
        <v>37</v>
      </c>
      <c r="AI2" s="15" t="s">
        <v>50</v>
      </c>
      <c r="AJ2" s="15" t="s">
        <v>51</v>
      </c>
      <c r="AK2" s="15" t="s">
        <v>38</v>
      </c>
      <c r="AL2" s="15" t="s">
        <v>39</v>
      </c>
      <c r="AM2" s="15" t="s">
        <v>40</v>
      </c>
      <c r="AN2" s="16" t="s">
        <v>52</v>
      </c>
      <c r="AO2" s="15" t="s">
        <v>41</v>
      </c>
      <c r="AP2" s="15" t="s">
        <v>53</v>
      </c>
      <c r="AQ2" s="15" t="s">
        <v>42</v>
      </c>
      <c r="AR2" s="16" t="s">
        <v>54</v>
      </c>
      <c r="AS2" s="16" t="s">
        <v>43</v>
      </c>
      <c r="AT2" s="16" t="s">
        <v>44</v>
      </c>
    </row>
    <row r="3" spans="1:46" ht="12.75" x14ac:dyDescent="0.2">
      <c r="A3" s="4">
        <v>28</v>
      </c>
      <c r="B3" s="4" t="s">
        <v>0</v>
      </c>
      <c r="C3" s="5">
        <v>44197</v>
      </c>
      <c r="D3" s="24">
        <v>89</v>
      </c>
      <c r="E3" s="24">
        <v>85</v>
      </c>
      <c r="F3" s="25">
        <f t="shared" ref="F3:F8" si="0">+D3/E3</f>
        <v>1.0470588235294118</v>
      </c>
      <c r="G3" s="6">
        <v>227</v>
      </c>
      <c r="H3" s="6">
        <v>226</v>
      </c>
      <c r="I3" s="9">
        <f t="shared" ref="I3:I8" si="1">G3/H3</f>
        <v>1.0044247787610618</v>
      </c>
      <c r="J3" s="8">
        <v>265</v>
      </c>
      <c r="K3" s="8">
        <v>264</v>
      </c>
      <c r="L3" s="9">
        <f t="shared" ref="L3:L8" si="2">(J3/K3)</f>
        <v>1.0037878787878789</v>
      </c>
      <c r="M3" s="8">
        <v>0</v>
      </c>
      <c r="N3" s="20">
        <f t="shared" ref="N3:N8" si="3">(1-(M3/D3))</f>
        <v>1</v>
      </c>
      <c r="O3" s="6">
        <v>0</v>
      </c>
      <c r="P3" s="14">
        <v>1</v>
      </c>
      <c r="Q3" s="6">
        <v>0</v>
      </c>
      <c r="R3" s="14">
        <v>1</v>
      </c>
      <c r="S3" s="8">
        <v>89</v>
      </c>
      <c r="T3" s="17">
        <f t="shared" ref="T3:T8" si="4">S3/D3</f>
        <v>1</v>
      </c>
      <c r="U3" s="6">
        <v>227</v>
      </c>
      <c r="V3" s="9">
        <f t="shared" ref="V3:V8" si="5">(U3/G3)</f>
        <v>1</v>
      </c>
      <c r="W3" s="8">
        <v>265</v>
      </c>
      <c r="X3" s="9">
        <f t="shared" ref="X3:X8" si="6">(W3/J3)</f>
        <v>1</v>
      </c>
      <c r="Y3" s="8">
        <v>115</v>
      </c>
      <c r="Z3" s="23">
        <f t="shared" ref="Z3:Z8" si="7">Y3/D3</f>
        <v>1.2921348314606742</v>
      </c>
      <c r="AA3" s="6">
        <v>67</v>
      </c>
      <c r="AB3" s="10">
        <f t="shared" ref="AB3:AB8" si="8">(AA3/G3)</f>
        <v>0.29515418502202645</v>
      </c>
      <c r="AC3" s="6">
        <v>51</v>
      </c>
      <c r="AD3" s="10">
        <f t="shared" ref="AD3:AD8" si="9">(AC3/J3)</f>
        <v>0.19245283018867926</v>
      </c>
      <c r="AE3" s="22">
        <v>6775</v>
      </c>
      <c r="AF3" s="20">
        <f t="shared" ref="AF3:AF8" si="10">D3/AE3</f>
        <v>1.3136531365313652E-2</v>
      </c>
      <c r="AG3" s="20">
        <f t="shared" ref="AG3:AG8" si="11">G3/AE3</f>
        <v>3.3505535055350553E-2</v>
      </c>
      <c r="AH3" s="20">
        <f t="shared" ref="AH3:AH8" si="12">J3/AE3</f>
        <v>3.9114391143911437E-2</v>
      </c>
      <c r="AI3" s="6">
        <v>0</v>
      </c>
      <c r="AJ3" s="11">
        <v>6722</v>
      </c>
      <c r="AK3" s="14">
        <f t="shared" ref="AK3:AK8" si="13">(1-AI3/AJ3)</f>
        <v>1</v>
      </c>
      <c r="AL3" s="11">
        <v>0</v>
      </c>
      <c r="AM3" s="14">
        <f t="shared" ref="AM3:AM8" si="14">(1-AL3/AJ3)</f>
        <v>1</v>
      </c>
      <c r="AN3" s="13">
        <v>16</v>
      </c>
      <c r="AO3" s="12">
        <f t="shared" ref="AO3:AO8" si="15">+(1-AN3/AJ3)</f>
        <v>0.99761975602499253</v>
      </c>
      <c r="AP3" s="11">
        <v>0</v>
      </c>
      <c r="AQ3" s="12">
        <f t="shared" ref="AQ3:AQ8" si="16">+(1-AP3/AJ3)</f>
        <v>1</v>
      </c>
      <c r="AR3" s="6">
        <v>9</v>
      </c>
      <c r="AS3" s="11">
        <v>5579</v>
      </c>
      <c r="AT3" s="12">
        <f t="shared" ref="AT3:AT8" si="17">1-(AR3/AS3)</f>
        <v>0.99838680767162569</v>
      </c>
    </row>
    <row r="4" spans="1:46" ht="12.75" x14ac:dyDescent="0.2">
      <c r="A4" s="4">
        <v>28</v>
      </c>
      <c r="B4" s="4" t="s">
        <v>0</v>
      </c>
      <c r="C4" s="5">
        <v>44228</v>
      </c>
      <c r="D4" s="24">
        <v>76</v>
      </c>
      <c r="E4" s="24">
        <v>82</v>
      </c>
      <c r="F4" s="25">
        <f t="shared" si="0"/>
        <v>0.92682926829268297</v>
      </c>
      <c r="G4" s="6">
        <v>243</v>
      </c>
      <c r="H4" s="6">
        <v>239</v>
      </c>
      <c r="I4" s="9">
        <f t="shared" si="1"/>
        <v>1.0167364016736402</v>
      </c>
      <c r="J4" s="8">
        <v>233</v>
      </c>
      <c r="K4" s="8">
        <v>241</v>
      </c>
      <c r="L4" s="9">
        <f t="shared" si="2"/>
        <v>0.96680497925311204</v>
      </c>
      <c r="M4" s="8">
        <v>0</v>
      </c>
      <c r="N4" s="20">
        <f t="shared" si="3"/>
        <v>1</v>
      </c>
      <c r="O4" s="6">
        <v>0</v>
      </c>
      <c r="P4" s="14">
        <v>1</v>
      </c>
      <c r="Q4" s="6">
        <v>0</v>
      </c>
      <c r="R4" s="14">
        <v>1</v>
      </c>
      <c r="S4" s="8">
        <v>76</v>
      </c>
      <c r="T4" s="17">
        <f t="shared" si="4"/>
        <v>1</v>
      </c>
      <c r="U4" s="6">
        <v>243</v>
      </c>
      <c r="V4" s="9">
        <f t="shared" si="5"/>
        <v>1</v>
      </c>
      <c r="W4" s="8">
        <v>233</v>
      </c>
      <c r="X4" s="9">
        <f t="shared" si="6"/>
        <v>1</v>
      </c>
      <c r="Y4" s="8">
        <v>34</v>
      </c>
      <c r="Z4" s="23">
        <f t="shared" si="7"/>
        <v>0.44736842105263158</v>
      </c>
      <c r="AA4" s="6">
        <v>77</v>
      </c>
      <c r="AB4" s="10">
        <f t="shared" si="8"/>
        <v>0.3168724279835391</v>
      </c>
      <c r="AC4" s="6">
        <v>24</v>
      </c>
      <c r="AD4" s="10">
        <f t="shared" si="9"/>
        <v>0.10300429184549356</v>
      </c>
      <c r="AE4" s="22">
        <v>6793</v>
      </c>
      <c r="AF4" s="20">
        <f t="shared" si="10"/>
        <v>1.1187987634329457E-2</v>
      </c>
      <c r="AG4" s="20">
        <f t="shared" si="11"/>
        <v>3.5772118357132343E-2</v>
      </c>
      <c r="AH4" s="20">
        <f t="shared" si="12"/>
        <v>3.4300014721036359E-2</v>
      </c>
      <c r="AI4" s="6">
        <v>0</v>
      </c>
      <c r="AJ4" s="11">
        <v>6761</v>
      </c>
      <c r="AK4" s="14">
        <f t="shared" si="13"/>
        <v>1</v>
      </c>
      <c r="AL4" s="11">
        <v>1</v>
      </c>
      <c r="AM4" s="14">
        <f t="shared" si="14"/>
        <v>0.99985209288566779</v>
      </c>
      <c r="AN4" s="13">
        <v>3</v>
      </c>
      <c r="AO4" s="12">
        <f t="shared" si="15"/>
        <v>0.99955627865700336</v>
      </c>
      <c r="AP4" s="11">
        <v>1</v>
      </c>
      <c r="AQ4" s="12">
        <f t="shared" si="16"/>
        <v>0.99985209288566779</v>
      </c>
      <c r="AR4" s="6">
        <v>12</v>
      </c>
      <c r="AS4" s="11">
        <v>5171</v>
      </c>
      <c r="AT4" s="12">
        <f t="shared" si="17"/>
        <v>0.99767936569328952</v>
      </c>
    </row>
    <row r="5" spans="1:46" s="19" customFormat="1" x14ac:dyDescent="0.2">
      <c r="A5" s="29">
        <v>28</v>
      </c>
      <c r="B5" s="29" t="s">
        <v>0</v>
      </c>
      <c r="C5" s="30">
        <v>44256</v>
      </c>
      <c r="D5" s="8">
        <v>86</v>
      </c>
      <c r="E5" s="8">
        <v>81</v>
      </c>
      <c r="F5" s="25">
        <f t="shared" si="0"/>
        <v>1.0617283950617284</v>
      </c>
      <c r="G5" s="8">
        <v>276</v>
      </c>
      <c r="H5" s="8">
        <v>276</v>
      </c>
      <c r="I5" s="17">
        <f t="shared" si="1"/>
        <v>1</v>
      </c>
      <c r="J5" s="8">
        <v>424</v>
      </c>
      <c r="K5" s="8">
        <v>417</v>
      </c>
      <c r="L5" s="17">
        <f t="shared" si="2"/>
        <v>1.0167865707434052</v>
      </c>
      <c r="M5" s="8">
        <v>0</v>
      </c>
      <c r="N5" s="20">
        <f t="shared" si="3"/>
        <v>1</v>
      </c>
      <c r="O5" s="8">
        <v>0</v>
      </c>
      <c r="P5" s="28">
        <v>1</v>
      </c>
      <c r="Q5" s="8">
        <v>0</v>
      </c>
      <c r="R5" s="28">
        <v>1</v>
      </c>
      <c r="S5" s="8">
        <v>86</v>
      </c>
      <c r="T5" s="17">
        <f t="shared" si="4"/>
        <v>1</v>
      </c>
      <c r="U5" s="8">
        <v>276</v>
      </c>
      <c r="V5" s="17">
        <f t="shared" si="5"/>
        <v>1</v>
      </c>
      <c r="W5" s="8">
        <v>420</v>
      </c>
      <c r="X5" s="17">
        <f t="shared" si="6"/>
        <v>0.99056603773584906</v>
      </c>
      <c r="Y5" s="8">
        <v>154</v>
      </c>
      <c r="Z5" s="23">
        <f t="shared" si="7"/>
        <v>1.7906976744186047</v>
      </c>
      <c r="AA5" s="8">
        <v>15</v>
      </c>
      <c r="AB5" s="23">
        <f t="shared" si="8"/>
        <v>5.434782608695652E-2</v>
      </c>
      <c r="AC5" s="8">
        <v>227</v>
      </c>
      <c r="AD5" s="23">
        <f t="shared" si="9"/>
        <v>0.535377358490566</v>
      </c>
      <c r="AE5" s="22">
        <v>6844</v>
      </c>
      <c r="AF5" s="20">
        <f t="shared" si="10"/>
        <v>1.2565751022793687E-2</v>
      </c>
      <c r="AG5" s="20">
        <f t="shared" si="11"/>
        <v>4.0327293980128583E-2</v>
      </c>
      <c r="AH5" s="20">
        <f t="shared" si="12"/>
        <v>6.1952074810052604E-2</v>
      </c>
      <c r="AI5" s="8">
        <v>0</v>
      </c>
      <c r="AJ5" s="26">
        <v>6784</v>
      </c>
      <c r="AK5" s="28">
        <f t="shared" si="13"/>
        <v>1</v>
      </c>
      <c r="AL5" s="26">
        <v>0</v>
      </c>
      <c r="AM5" s="28">
        <f t="shared" si="14"/>
        <v>1</v>
      </c>
      <c r="AN5" s="31">
        <v>10</v>
      </c>
      <c r="AO5" s="27">
        <f t="shared" si="15"/>
        <v>0.99852594339622647</v>
      </c>
      <c r="AP5" s="26">
        <v>0</v>
      </c>
      <c r="AQ5" s="27">
        <f t="shared" si="16"/>
        <v>1</v>
      </c>
      <c r="AR5" s="8">
        <v>1</v>
      </c>
      <c r="AS5" s="26">
        <v>6100</v>
      </c>
      <c r="AT5" s="27">
        <f t="shared" si="17"/>
        <v>0.99983606557377047</v>
      </c>
    </row>
    <row r="6" spans="1:46" s="19" customFormat="1" ht="12.75" x14ac:dyDescent="0.2">
      <c r="A6" s="29">
        <v>28</v>
      </c>
      <c r="B6" s="29" t="s">
        <v>0</v>
      </c>
      <c r="C6" s="30">
        <v>44287</v>
      </c>
      <c r="D6" s="18">
        <v>143</v>
      </c>
      <c r="E6" s="18">
        <v>145</v>
      </c>
      <c r="F6" s="25">
        <f t="shared" si="0"/>
        <v>0.98620689655172411</v>
      </c>
      <c r="G6" s="8">
        <v>283</v>
      </c>
      <c r="H6" s="8">
        <v>283</v>
      </c>
      <c r="I6" s="17">
        <f t="shared" si="1"/>
        <v>1</v>
      </c>
      <c r="J6" s="8">
        <v>285</v>
      </c>
      <c r="K6" s="8">
        <v>286</v>
      </c>
      <c r="L6" s="17">
        <f t="shared" si="2"/>
        <v>0.99650349650349646</v>
      </c>
      <c r="M6" s="8">
        <v>0</v>
      </c>
      <c r="N6" s="20">
        <f t="shared" si="3"/>
        <v>1</v>
      </c>
      <c r="O6" s="8">
        <v>0</v>
      </c>
      <c r="P6" s="28">
        <v>1</v>
      </c>
      <c r="Q6" s="8">
        <v>0</v>
      </c>
      <c r="R6" s="28">
        <v>1</v>
      </c>
      <c r="S6" s="8">
        <v>143</v>
      </c>
      <c r="T6" s="17">
        <f t="shared" si="4"/>
        <v>1</v>
      </c>
      <c r="U6" s="8">
        <v>283</v>
      </c>
      <c r="V6" s="17">
        <f t="shared" si="5"/>
        <v>1</v>
      </c>
      <c r="W6" s="8">
        <v>285</v>
      </c>
      <c r="X6" s="17">
        <f t="shared" si="6"/>
        <v>1</v>
      </c>
      <c r="Y6" s="18">
        <v>162</v>
      </c>
      <c r="Z6" s="23">
        <f t="shared" si="7"/>
        <v>1.1328671328671329</v>
      </c>
      <c r="AA6" s="8">
        <v>31</v>
      </c>
      <c r="AB6" s="23">
        <f t="shared" si="8"/>
        <v>0.10954063604240283</v>
      </c>
      <c r="AC6" s="8">
        <v>49</v>
      </c>
      <c r="AD6" s="23">
        <f t="shared" si="9"/>
        <v>0.17192982456140352</v>
      </c>
      <c r="AE6" s="22">
        <v>6880</v>
      </c>
      <c r="AF6" s="20">
        <f t="shared" si="10"/>
        <v>2.0784883720930233E-2</v>
      </c>
      <c r="AG6" s="20">
        <f t="shared" si="11"/>
        <v>4.1133720930232556E-2</v>
      </c>
      <c r="AH6" s="20">
        <f t="shared" si="12"/>
        <v>4.142441860465116E-2</v>
      </c>
      <c r="AI6" s="8">
        <v>0</v>
      </c>
      <c r="AJ6" s="8">
        <v>6833</v>
      </c>
      <c r="AK6" s="28">
        <f t="shared" si="13"/>
        <v>1</v>
      </c>
      <c r="AL6" s="8">
        <v>0</v>
      </c>
      <c r="AM6" s="28">
        <f t="shared" si="14"/>
        <v>1</v>
      </c>
      <c r="AN6" s="8">
        <v>26</v>
      </c>
      <c r="AO6" s="27">
        <f t="shared" si="15"/>
        <v>0.99619493633835798</v>
      </c>
      <c r="AP6" s="8">
        <v>0</v>
      </c>
      <c r="AQ6" s="27">
        <f t="shared" si="16"/>
        <v>1</v>
      </c>
      <c r="AR6" s="8">
        <v>6</v>
      </c>
      <c r="AS6" s="8">
        <v>5134</v>
      </c>
      <c r="AT6" s="27">
        <f t="shared" si="17"/>
        <v>0.99883132060771329</v>
      </c>
    </row>
    <row r="7" spans="1:46" s="19" customFormat="1" ht="12.75" x14ac:dyDescent="0.2">
      <c r="A7" s="29">
        <v>28</v>
      </c>
      <c r="B7" s="29" t="s">
        <v>0</v>
      </c>
      <c r="C7" s="30">
        <v>44317</v>
      </c>
      <c r="D7" s="18">
        <v>60</v>
      </c>
      <c r="E7" s="18">
        <v>61</v>
      </c>
      <c r="F7" s="25">
        <f t="shared" si="0"/>
        <v>0.98360655737704916</v>
      </c>
      <c r="G7" s="8">
        <v>303</v>
      </c>
      <c r="H7" s="8">
        <v>304</v>
      </c>
      <c r="I7" s="17">
        <f t="shared" si="1"/>
        <v>0.99671052631578949</v>
      </c>
      <c r="J7" s="8">
        <v>245</v>
      </c>
      <c r="K7" s="8">
        <v>246</v>
      </c>
      <c r="L7" s="17">
        <f t="shared" si="2"/>
        <v>0.99593495934959353</v>
      </c>
      <c r="M7" s="18">
        <v>0</v>
      </c>
      <c r="N7" s="20">
        <f t="shared" si="3"/>
        <v>1</v>
      </c>
      <c r="O7" s="8">
        <v>0</v>
      </c>
      <c r="P7" s="28">
        <v>1</v>
      </c>
      <c r="Q7" s="8">
        <v>0</v>
      </c>
      <c r="R7" s="28">
        <v>1</v>
      </c>
      <c r="S7" s="18">
        <v>60</v>
      </c>
      <c r="T7" s="17">
        <f t="shared" si="4"/>
        <v>1</v>
      </c>
      <c r="U7" s="8">
        <v>303</v>
      </c>
      <c r="V7" s="17">
        <f t="shared" si="5"/>
        <v>1</v>
      </c>
      <c r="W7" s="8">
        <v>245</v>
      </c>
      <c r="X7" s="17">
        <f t="shared" si="6"/>
        <v>1</v>
      </c>
      <c r="Y7" s="18">
        <v>151</v>
      </c>
      <c r="Z7" s="23">
        <f t="shared" si="7"/>
        <v>2.5166666666666666</v>
      </c>
      <c r="AA7" s="8">
        <v>26</v>
      </c>
      <c r="AB7" s="23">
        <f t="shared" si="8"/>
        <v>8.5808580858085806E-2</v>
      </c>
      <c r="AC7" s="8">
        <v>15</v>
      </c>
      <c r="AD7" s="23">
        <f t="shared" si="9"/>
        <v>6.1224489795918366E-2</v>
      </c>
      <c r="AE7" s="22">
        <v>6910</v>
      </c>
      <c r="AF7" s="20">
        <f t="shared" si="10"/>
        <v>8.6830680173661367E-3</v>
      </c>
      <c r="AG7" s="20">
        <f t="shared" si="11"/>
        <v>4.3849493487698989E-2</v>
      </c>
      <c r="AH7" s="20">
        <f t="shared" si="12"/>
        <v>3.5455861070911719E-2</v>
      </c>
      <c r="AI7" s="8">
        <v>0</v>
      </c>
      <c r="AJ7" s="8">
        <v>6856</v>
      </c>
      <c r="AK7" s="28">
        <f t="shared" si="13"/>
        <v>1</v>
      </c>
      <c r="AL7" s="8">
        <v>0</v>
      </c>
      <c r="AM7" s="28">
        <f t="shared" si="14"/>
        <v>1</v>
      </c>
      <c r="AN7" s="8">
        <v>6</v>
      </c>
      <c r="AO7" s="27">
        <f t="shared" si="15"/>
        <v>0.99912485414235708</v>
      </c>
      <c r="AP7" s="8">
        <v>1</v>
      </c>
      <c r="AQ7" s="27">
        <f t="shared" si="16"/>
        <v>0.99985414235705949</v>
      </c>
      <c r="AR7" s="8">
        <v>2</v>
      </c>
      <c r="AS7" s="8">
        <v>5804</v>
      </c>
      <c r="AT7" s="27">
        <f t="shared" si="17"/>
        <v>0.99965541006202618</v>
      </c>
    </row>
    <row r="8" spans="1:46" s="19" customFormat="1" ht="12.75" x14ac:dyDescent="0.2">
      <c r="A8" s="29">
        <v>28</v>
      </c>
      <c r="B8" s="29" t="s">
        <v>0</v>
      </c>
      <c r="C8" s="30">
        <v>44348</v>
      </c>
      <c r="D8" s="18">
        <v>96</v>
      </c>
      <c r="E8" s="18">
        <v>95</v>
      </c>
      <c r="F8" s="25">
        <f t="shared" si="0"/>
        <v>1.0105263157894737</v>
      </c>
      <c r="G8" s="8">
        <v>304</v>
      </c>
      <c r="H8" s="8">
        <v>307</v>
      </c>
      <c r="I8" s="17">
        <f t="shared" si="1"/>
        <v>0.99022801302931596</v>
      </c>
      <c r="J8" s="8">
        <v>220</v>
      </c>
      <c r="K8" s="8">
        <v>219</v>
      </c>
      <c r="L8" s="17">
        <f t="shared" si="2"/>
        <v>1.004566210045662</v>
      </c>
      <c r="M8" s="8">
        <v>0</v>
      </c>
      <c r="N8" s="20">
        <f t="shared" si="3"/>
        <v>1</v>
      </c>
      <c r="O8" s="8">
        <v>0</v>
      </c>
      <c r="P8" s="28">
        <v>1</v>
      </c>
      <c r="Q8" s="8">
        <v>0</v>
      </c>
      <c r="R8" s="28">
        <v>1</v>
      </c>
      <c r="S8" s="8">
        <v>96</v>
      </c>
      <c r="T8" s="17">
        <f t="shared" si="4"/>
        <v>1</v>
      </c>
      <c r="U8" s="8">
        <v>304</v>
      </c>
      <c r="V8" s="17">
        <f t="shared" si="5"/>
        <v>1</v>
      </c>
      <c r="W8" s="8">
        <v>220</v>
      </c>
      <c r="X8" s="17">
        <f t="shared" si="6"/>
        <v>1</v>
      </c>
      <c r="Y8" s="18">
        <v>128</v>
      </c>
      <c r="Z8" s="23">
        <f t="shared" si="7"/>
        <v>1.3333333333333333</v>
      </c>
      <c r="AA8" s="8">
        <v>37</v>
      </c>
      <c r="AB8" s="23">
        <f t="shared" si="8"/>
        <v>0.12171052631578948</v>
      </c>
      <c r="AC8" s="8">
        <v>50</v>
      </c>
      <c r="AD8" s="23">
        <f t="shared" si="9"/>
        <v>0.22727272727272727</v>
      </c>
      <c r="AE8" s="22">
        <v>6951</v>
      </c>
      <c r="AF8" s="20">
        <f t="shared" si="10"/>
        <v>1.3810962451445835E-2</v>
      </c>
      <c r="AG8" s="20">
        <f t="shared" si="11"/>
        <v>4.3734714429578478E-2</v>
      </c>
      <c r="AH8" s="20">
        <f t="shared" si="12"/>
        <v>3.1650122284563376E-2</v>
      </c>
      <c r="AI8" s="8">
        <v>0</v>
      </c>
      <c r="AJ8" s="8">
        <v>6896</v>
      </c>
      <c r="AK8" s="28">
        <f t="shared" si="13"/>
        <v>1</v>
      </c>
      <c r="AL8" s="8">
        <v>0</v>
      </c>
      <c r="AM8" s="28">
        <f t="shared" si="14"/>
        <v>1</v>
      </c>
      <c r="AN8" s="8">
        <v>5</v>
      </c>
      <c r="AO8" s="27">
        <f t="shared" si="15"/>
        <v>0.9992749419953596</v>
      </c>
      <c r="AP8" s="8">
        <v>1</v>
      </c>
      <c r="AQ8" s="27">
        <f t="shared" si="16"/>
        <v>0.99985498839907194</v>
      </c>
      <c r="AR8" s="8">
        <v>7</v>
      </c>
      <c r="AS8" s="8">
        <v>5278</v>
      </c>
      <c r="AT8" s="27">
        <f t="shared" si="17"/>
        <v>0.99867374005305043</v>
      </c>
    </row>
    <row r="9" spans="1:46" s="19" customFormat="1" ht="12.75" x14ac:dyDescent="0.2">
      <c r="A9" s="29">
        <v>28</v>
      </c>
      <c r="B9" s="29" t="s">
        <v>0</v>
      </c>
      <c r="C9" s="30">
        <v>44378</v>
      </c>
      <c r="D9" s="8">
        <v>85</v>
      </c>
      <c r="E9" s="8">
        <v>87</v>
      </c>
      <c r="F9" s="25">
        <f>+D9/E9</f>
        <v>0.97701149425287359</v>
      </c>
      <c r="G9" s="8">
        <v>330</v>
      </c>
      <c r="H9" s="8">
        <v>326</v>
      </c>
      <c r="I9" s="17">
        <f>G9/H9</f>
        <v>1.0122699386503067</v>
      </c>
      <c r="J9" s="8">
        <v>279</v>
      </c>
      <c r="K9" s="8">
        <v>280</v>
      </c>
      <c r="L9" s="17">
        <f>(J9/K9)</f>
        <v>0.99642857142857144</v>
      </c>
      <c r="M9" s="8">
        <v>1</v>
      </c>
      <c r="N9" s="20">
        <f>(1-(M9/D9))</f>
        <v>0.9882352941176471</v>
      </c>
      <c r="O9" s="8">
        <v>0</v>
      </c>
      <c r="P9" s="28">
        <v>1</v>
      </c>
      <c r="Q9" s="8">
        <v>0</v>
      </c>
      <c r="R9" s="28">
        <v>1</v>
      </c>
      <c r="S9" s="8">
        <v>85</v>
      </c>
      <c r="T9" s="17">
        <f>S9/D9</f>
        <v>1</v>
      </c>
      <c r="U9" s="8">
        <v>330</v>
      </c>
      <c r="V9" s="17">
        <f>(U9/G9)</f>
        <v>1</v>
      </c>
      <c r="W9" s="8">
        <v>279</v>
      </c>
      <c r="X9" s="17">
        <f>(W9/J9)</f>
        <v>1</v>
      </c>
      <c r="Y9" s="18">
        <v>184</v>
      </c>
      <c r="Z9" s="23">
        <f>Y9/D9</f>
        <v>2.164705882352941</v>
      </c>
      <c r="AA9" s="8">
        <v>45</v>
      </c>
      <c r="AB9" s="23">
        <f>(AA9/G9)</f>
        <v>0.13636363636363635</v>
      </c>
      <c r="AC9" s="8">
        <v>11</v>
      </c>
      <c r="AD9" s="23">
        <f>(AC9/J9)</f>
        <v>3.9426523297491037E-2</v>
      </c>
      <c r="AE9" s="22">
        <v>6993</v>
      </c>
      <c r="AF9" s="20">
        <f>D9/AE9</f>
        <v>1.2155012155012156E-2</v>
      </c>
      <c r="AG9" s="20">
        <f>G9/AE9</f>
        <v>4.7190047190047192E-2</v>
      </c>
      <c r="AH9" s="20">
        <f>J9/AE9</f>
        <v>3.9897039897039896E-2</v>
      </c>
      <c r="AI9" s="8">
        <v>0</v>
      </c>
      <c r="AJ9" s="8">
        <v>6940</v>
      </c>
      <c r="AK9" s="28">
        <f>(1-AI9/AJ9)</f>
        <v>1</v>
      </c>
      <c r="AL9" s="8">
        <v>0</v>
      </c>
      <c r="AM9" s="28">
        <f>(1-AL9/AJ9)</f>
        <v>1</v>
      </c>
      <c r="AN9" s="8">
        <v>19</v>
      </c>
      <c r="AO9" s="27">
        <f>+(1-AN9/AJ9)</f>
        <v>0.99726224783861672</v>
      </c>
      <c r="AP9" s="8">
        <v>0</v>
      </c>
      <c r="AQ9" s="27">
        <f>+(1-AP9/AJ9)</f>
        <v>1</v>
      </c>
      <c r="AR9" s="8">
        <v>8</v>
      </c>
      <c r="AS9" s="8">
        <v>5841</v>
      </c>
      <c r="AT9" s="27">
        <f>1-(AR9/AS9)</f>
        <v>0.9986303715117274</v>
      </c>
    </row>
    <row r="10" spans="1:46" s="19" customFormat="1" x14ac:dyDescent="0.2">
      <c r="A10" s="29">
        <v>28</v>
      </c>
      <c r="B10" s="29" t="s">
        <v>0</v>
      </c>
      <c r="C10" s="30">
        <v>44409</v>
      </c>
      <c r="D10" s="8">
        <v>90</v>
      </c>
      <c r="E10" s="8">
        <v>91</v>
      </c>
      <c r="F10" s="25">
        <f>+D10/E10</f>
        <v>0.98901098901098905</v>
      </c>
      <c r="G10" s="8">
        <v>339</v>
      </c>
      <c r="H10" s="8">
        <v>340</v>
      </c>
      <c r="I10" s="17">
        <f>G10/H10</f>
        <v>0.99705882352941178</v>
      </c>
      <c r="J10" s="8">
        <v>263</v>
      </c>
      <c r="K10" s="8">
        <v>266</v>
      </c>
      <c r="L10" s="17">
        <f>(J10/K10)</f>
        <v>0.98872180451127822</v>
      </c>
      <c r="M10" s="8">
        <v>1</v>
      </c>
      <c r="N10" s="20">
        <f>(1-(M10/D10))</f>
        <v>0.98888888888888893</v>
      </c>
      <c r="O10" s="8">
        <v>0</v>
      </c>
      <c r="P10" s="28">
        <v>1</v>
      </c>
      <c r="Q10" s="8">
        <v>0</v>
      </c>
      <c r="R10" s="28">
        <v>1</v>
      </c>
      <c r="S10" s="8">
        <v>90</v>
      </c>
      <c r="T10" s="17">
        <f>S10/D10</f>
        <v>1</v>
      </c>
      <c r="U10" s="8">
        <v>339</v>
      </c>
      <c r="V10" s="17">
        <f>(U10/G10)</f>
        <v>1</v>
      </c>
      <c r="W10" s="8">
        <v>263</v>
      </c>
      <c r="X10" s="17">
        <f>(W10/J10)</f>
        <v>1</v>
      </c>
      <c r="Y10" s="8">
        <v>122</v>
      </c>
      <c r="Z10" s="23">
        <f>Y10/D10</f>
        <v>1.3555555555555556</v>
      </c>
      <c r="AA10" s="8">
        <v>21</v>
      </c>
      <c r="AB10" s="23">
        <f>(AA10/G10)</f>
        <v>6.1946902654867256E-2</v>
      </c>
      <c r="AC10" s="8">
        <v>43</v>
      </c>
      <c r="AD10" s="23">
        <f>(AC10/J10)</f>
        <v>0.1634980988593156</v>
      </c>
      <c r="AE10" s="22">
        <v>7045</v>
      </c>
      <c r="AF10" s="20">
        <f>D10/AE10</f>
        <v>1.2775017743080199E-2</v>
      </c>
      <c r="AG10" s="20">
        <f>G10/AE10</f>
        <v>4.8119233498935418E-2</v>
      </c>
      <c r="AH10" s="20">
        <f>J10/AE10</f>
        <v>3.7331440738112134E-2</v>
      </c>
      <c r="AI10" s="8">
        <v>0</v>
      </c>
      <c r="AJ10" s="26">
        <v>6974</v>
      </c>
      <c r="AK10" s="28">
        <f>(1-AI10/AJ10)</f>
        <v>1</v>
      </c>
      <c r="AL10" s="26">
        <v>0</v>
      </c>
      <c r="AM10" s="28">
        <f>(1-AL10/AJ10)</f>
        <v>1</v>
      </c>
      <c r="AN10" s="31">
        <v>7</v>
      </c>
      <c r="AO10" s="27">
        <f>+(1-AN10/AJ10)</f>
        <v>0.99899627186693429</v>
      </c>
      <c r="AP10" s="26">
        <v>28</v>
      </c>
      <c r="AQ10" s="27">
        <f>+(1-AP10/AJ10)</f>
        <v>0.99598508746773728</v>
      </c>
      <c r="AR10" s="8">
        <v>26</v>
      </c>
      <c r="AS10" s="26">
        <v>5763</v>
      </c>
      <c r="AT10" s="27">
        <f>1-(AR10/AS10)</f>
        <v>0.99548846087107412</v>
      </c>
    </row>
    <row r="11" spans="1:46" s="19" customFormat="1" x14ac:dyDescent="0.2">
      <c r="A11" s="29">
        <v>28</v>
      </c>
      <c r="B11" s="29" t="s">
        <v>0</v>
      </c>
      <c r="C11" s="30">
        <v>44440</v>
      </c>
      <c r="D11" s="8">
        <v>195</v>
      </c>
      <c r="E11" s="8">
        <v>193</v>
      </c>
      <c r="F11" s="25">
        <f>+D11/E11</f>
        <v>1.0103626943005182</v>
      </c>
      <c r="G11" s="8">
        <v>349</v>
      </c>
      <c r="H11" s="8">
        <v>348</v>
      </c>
      <c r="I11" s="17">
        <f>G11/H11</f>
        <v>1.0028735632183907</v>
      </c>
      <c r="J11" s="8">
        <v>290</v>
      </c>
      <c r="K11" s="8">
        <v>287</v>
      </c>
      <c r="L11" s="17">
        <f>(J11/K11)</f>
        <v>1.0104529616724738</v>
      </c>
      <c r="M11" s="8">
        <v>0</v>
      </c>
      <c r="N11" s="20">
        <f>(1-(M11/D11))</f>
        <v>1</v>
      </c>
      <c r="O11" s="8">
        <v>0</v>
      </c>
      <c r="P11" s="28">
        <v>1</v>
      </c>
      <c r="Q11" s="8">
        <v>0</v>
      </c>
      <c r="R11" s="28">
        <v>1</v>
      </c>
      <c r="S11" s="8">
        <v>195</v>
      </c>
      <c r="T11" s="17">
        <f>S11/D11</f>
        <v>1</v>
      </c>
      <c r="U11" s="8">
        <v>349</v>
      </c>
      <c r="V11" s="17">
        <f>(U11/G11)</f>
        <v>1</v>
      </c>
      <c r="W11" s="8">
        <v>290</v>
      </c>
      <c r="X11" s="17">
        <f>(W11/J11)</f>
        <v>1</v>
      </c>
      <c r="Y11" s="8">
        <v>116</v>
      </c>
      <c r="Z11" s="23">
        <f>Y11/D11</f>
        <v>0.59487179487179487</v>
      </c>
      <c r="AA11" s="8">
        <v>26</v>
      </c>
      <c r="AB11" s="23">
        <f>(AA11/G11)</f>
        <v>7.4498567335243557E-2</v>
      </c>
      <c r="AC11" s="8">
        <v>102</v>
      </c>
      <c r="AD11" s="23">
        <f>(AC11/J11)</f>
        <v>0.35172413793103446</v>
      </c>
      <c r="AE11" s="32">
        <v>7077</v>
      </c>
      <c r="AF11" s="33">
        <f>D11/AE11</f>
        <v>2.7554048325561679E-2</v>
      </c>
      <c r="AG11" s="33">
        <f>G11/AE11</f>
        <v>4.9314681362159107E-2</v>
      </c>
      <c r="AH11" s="33">
        <f>J11/AE11</f>
        <v>4.0977815458527626E-2</v>
      </c>
      <c r="AI11" s="8">
        <v>0</v>
      </c>
      <c r="AJ11" s="26">
        <v>7024</v>
      </c>
      <c r="AK11" s="28">
        <f>(1-AI11/AJ11)</f>
        <v>1</v>
      </c>
      <c r="AL11" s="26">
        <v>0</v>
      </c>
      <c r="AM11" s="28">
        <f>(1-AL11/AJ11)</f>
        <v>1</v>
      </c>
      <c r="AN11" s="31">
        <v>8</v>
      </c>
      <c r="AO11" s="27">
        <f>+(1-AN11/AJ11)</f>
        <v>0.99886104783599083</v>
      </c>
      <c r="AP11" s="26">
        <v>2</v>
      </c>
      <c r="AQ11" s="27">
        <f>+(1-AP11/AJ11)</f>
        <v>0.99971526195899774</v>
      </c>
      <c r="AR11" s="8">
        <v>0</v>
      </c>
      <c r="AS11" s="26">
        <v>5417</v>
      </c>
      <c r="AT11" s="27">
        <f>1-(AR11/AS11)</f>
        <v>1</v>
      </c>
    </row>
    <row r="12" spans="1:46" s="19" customFormat="1" x14ac:dyDescent="0.2">
      <c r="A12" s="29">
        <v>28</v>
      </c>
      <c r="B12" s="29" t="s">
        <v>0</v>
      </c>
      <c r="C12" s="30">
        <v>44470</v>
      </c>
      <c r="D12" s="8">
        <v>150</v>
      </c>
      <c r="E12" s="8">
        <v>149</v>
      </c>
      <c r="F12" s="25">
        <f>+D12/E12</f>
        <v>1.0067114093959733</v>
      </c>
      <c r="G12" s="8">
        <v>371</v>
      </c>
      <c r="H12" s="8">
        <v>371</v>
      </c>
      <c r="I12" s="17">
        <f>G12/H12</f>
        <v>1</v>
      </c>
      <c r="J12" s="8">
        <v>321</v>
      </c>
      <c r="K12" s="8">
        <v>325</v>
      </c>
      <c r="L12" s="17">
        <f>(J12/K12)</f>
        <v>0.98769230769230765</v>
      </c>
      <c r="M12" s="8">
        <v>0</v>
      </c>
      <c r="N12" s="20">
        <f>(1-(M12/D12))</f>
        <v>1</v>
      </c>
      <c r="O12" s="8">
        <v>0</v>
      </c>
      <c r="P12" s="28">
        <v>1</v>
      </c>
      <c r="Q12" s="8">
        <v>0</v>
      </c>
      <c r="R12" s="28">
        <v>1</v>
      </c>
      <c r="S12" s="8">
        <v>150</v>
      </c>
      <c r="T12" s="17">
        <f>S12/D12</f>
        <v>1</v>
      </c>
      <c r="U12" s="8">
        <v>371</v>
      </c>
      <c r="V12" s="17">
        <f>(U12/G12)</f>
        <v>1</v>
      </c>
      <c r="W12" s="8">
        <v>321</v>
      </c>
      <c r="X12" s="17">
        <f>(W12/J12)</f>
        <v>1</v>
      </c>
      <c r="Y12" s="8">
        <v>123</v>
      </c>
      <c r="Z12" s="23">
        <f>Y12/D12</f>
        <v>0.82</v>
      </c>
      <c r="AA12" s="8">
        <v>17</v>
      </c>
      <c r="AB12" s="23">
        <f>(AA12/G12)</f>
        <v>4.5822102425876012E-2</v>
      </c>
      <c r="AC12" s="8">
        <v>67</v>
      </c>
      <c r="AD12" s="23">
        <f>(AC12/J12)</f>
        <v>0.2087227414330218</v>
      </c>
      <c r="AE12" s="22">
        <v>7121</v>
      </c>
      <c r="AF12" s="20">
        <f>D12/AE12</f>
        <v>2.1064457239151804E-2</v>
      </c>
      <c r="AG12" s="20">
        <f>G12/AE12</f>
        <v>5.2099424238168796E-2</v>
      </c>
      <c r="AH12" s="20">
        <f>J12/AE12</f>
        <v>4.5077938491784861E-2</v>
      </c>
      <c r="AI12" s="8">
        <v>0</v>
      </c>
      <c r="AJ12" s="26">
        <v>7062</v>
      </c>
      <c r="AK12" s="28">
        <f>(1-AI12/AJ12)</f>
        <v>1</v>
      </c>
      <c r="AL12" s="26">
        <v>0</v>
      </c>
      <c r="AM12" s="28">
        <f>(1-AL12/AJ12)</f>
        <v>1</v>
      </c>
      <c r="AN12" s="31">
        <v>12</v>
      </c>
      <c r="AO12" s="27">
        <f>+(1-AN12/AJ12)</f>
        <v>0.99830076465590489</v>
      </c>
      <c r="AP12" s="26">
        <v>1</v>
      </c>
      <c r="AQ12" s="27">
        <f>+(1-AP12/AJ12)</f>
        <v>0.99985839705465873</v>
      </c>
      <c r="AR12" s="8">
        <v>1</v>
      </c>
      <c r="AS12" s="26">
        <v>5530</v>
      </c>
      <c r="AT12" s="27">
        <f>1-(AR12/AS12)</f>
        <v>0.9998191681735985</v>
      </c>
    </row>
    <row r="13" spans="1:46" s="19" customFormat="1" x14ac:dyDescent="0.2">
      <c r="A13" s="29">
        <v>28</v>
      </c>
      <c r="B13" s="29" t="s">
        <v>0</v>
      </c>
      <c r="C13" s="30">
        <v>44501</v>
      </c>
      <c r="D13" s="8">
        <v>90</v>
      </c>
      <c r="E13" s="8">
        <v>87</v>
      </c>
      <c r="F13" s="25">
        <f>+D13/E13</f>
        <v>1.0344827586206897</v>
      </c>
      <c r="G13" s="8">
        <v>459</v>
      </c>
      <c r="H13" s="8">
        <v>461</v>
      </c>
      <c r="I13" s="17">
        <f>G13/H13</f>
        <v>0.99566160520607372</v>
      </c>
      <c r="J13" s="8">
        <v>307</v>
      </c>
      <c r="K13" s="8">
        <v>308</v>
      </c>
      <c r="L13" s="17">
        <f>(J13/K13)</f>
        <v>0.99675324675324672</v>
      </c>
      <c r="M13" s="8">
        <v>0</v>
      </c>
      <c r="N13" s="20">
        <f>(1-(M13/D13))</f>
        <v>1</v>
      </c>
      <c r="O13" s="8">
        <v>0</v>
      </c>
      <c r="P13" s="28">
        <v>1</v>
      </c>
      <c r="Q13" s="8">
        <v>0</v>
      </c>
      <c r="R13" s="28">
        <v>1</v>
      </c>
      <c r="S13" s="8">
        <v>90</v>
      </c>
      <c r="T13" s="17">
        <f>S13/D13</f>
        <v>1</v>
      </c>
      <c r="U13" s="8">
        <v>459</v>
      </c>
      <c r="V13" s="17">
        <f>(U13/G13)</f>
        <v>1</v>
      </c>
      <c r="W13" s="8">
        <v>307</v>
      </c>
      <c r="X13" s="17">
        <f>(W13/J13)</f>
        <v>1</v>
      </c>
      <c r="Y13" s="8">
        <v>69</v>
      </c>
      <c r="Z13" s="23">
        <f>Y13/D13</f>
        <v>0.76666666666666672</v>
      </c>
      <c r="AA13" s="8">
        <v>36</v>
      </c>
      <c r="AB13" s="23">
        <f>(AA13/G13)</f>
        <v>7.8431372549019607E-2</v>
      </c>
      <c r="AC13" s="8">
        <v>21</v>
      </c>
      <c r="AD13" s="23">
        <f>(AC13/J13)</f>
        <v>6.8403908794788276E-2</v>
      </c>
      <c r="AE13" s="22">
        <v>7146</v>
      </c>
      <c r="AF13" s="20">
        <f>D13/AE13</f>
        <v>1.2594458438287154E-2</v>
      </c>
      <c r="AG13" s="20">
        <f>G13/AE13</f>
        <v>6.4231738035264482E-2</v>
      </c>
      <c r="AH13" s="20">
        <f>J13/AE13</f>
        <v>4.29610971172684E-2</v>
      </c>
      <c r="AI13" s="8">
        <v>0</v>
      </c>
      <c r="AJ13" s="26">
        <v>7097</v>
      </c>
      <c r="AK13" s="28">
        <f>(1-AI13/AJ13)</f>
        <v>1</v>
      </c>
      <c r="AL13" s="26">
        <v>0</v>
      </c>
      <c r="AM13" s="28">
        <f>(1-AL13/AJ13)</f>
        <v>1</v>
      </c>
      <c r="AN13" s="31">
        <v>9</v>
      </c>
      <c r="AO13" s="27">
        <f>+(1-AN13/AJ13)</f>
        <v>0.99873185853177404</v>
      </c>
      <c r="AP13" s="26">
        <v>1</v>
      </c>
      <c r="AQ13" s="27">
        <f>+(1-AP13/AJ13)</f>
        <v>0.99985909539241935</v>
      </c>
      <c r="AR13" s="8">
        <v>2</v>
      </c>
      <c r="AS13" s="26">
        <v>5689</v>
      </c>
      <c r="AT13" s="27">
        <f>1-(AR13/AS13)</f>
        <v>0.99964844436632094</v>
      </c>
    </row>
    <row r="14" spans="1:46" s="19" customFormat="1" x14ac:dyDescent="0.2">
      <c r="A14" s="29">
        <v>28</v>
      </c>
      <c r="B14" s="29" t="s">
        <v>0</v>
      </c>
      <c r="C14" s="30">
        <v>44531</v>
      </c>
      <c r="D14" s="8">
        <v>91</v>
      </c>
      <c r="E14" s="8">
        <v>90</v>
      </c>
      <c r="F14" s="25">
        <f t="shared" ref="F14" si="18">+D14/E14</f>
        <v>1.0111111111111111</v>
      </c>
      <c r="G14" s="8">
        <v>424</v>
      </c>
      <c r="H14" s="8">
        <v>425</v>
      </c>
      <c r="I14" s="17">
        <f t="shared" ref="I14" si="19">G14/H14</f>
        <v>0.99764705882352944</v>
      </c>
      <c r="J14" s="8">
        <v>297</v>
      </c>
      <c r="K14" s="8">
        <v>295</v>
      </c>
      <c r="L14" s="17">
        <f t="shared" ref="L14" si="20">(J14/K14)</f>
        <v>1.006779661016949</v>
      </c>
      <c r="M14" s="8">
        <v>0</v>
      </c>
      <c r="N14" s="20">
        <f t="shared" ref="N14" si="21">(1-(M14/D14))</f>
        <v>1</v>
      </c>
      <c r="O14" s="8">
        <v>0</v>
      </c>
      <c r="P14" s="28">
        <v>1</v>
      </c>
      <c r="Q14" s="8">
        <v>0</v>
      </c>
      <c r="R14" s="28">
        <v>1</v>
      </c>
      <c r="S14" s="8">
        <v>91</v>
      </c>
      <c r="T14" s="17">
        <f t="shared" ref="T14" si="22">S14/D14</f>
        <v>1</v>
      </c>
      <c r="U14" s="8">
        <v>424</v>
      </c>
      <c r="V14" s="17">
        <f t="shared" ref="V14" si="23">(U14/G14)</f>
        <v>1</v>
      </c>
      <c r="W14" s="8">
        <v>297</v>
      </c>
      <c r="X14" s="17">
        <f t="shared" ref="X14" si="24">(W14/J14)</f>
        <v>1</v>
      </c>
      <c r="Y14" s="8">
        <v>40</v>
      </c>
      <c r="Z14" s="23">
        <f t="shared" ref="Z14" si="25">Y14/D14</f>
        <v>0.43956043956043955</v>
      </c>
      <c r="AA14" s="8">
        <v>26</v>
      </c>
      <c r="AB14" s="23">
        <f t="shared" ref="AB14" si="26">(AA14/G14)</f>
        <v>6.1320754716981132E-2</v>
      </c>
      <c r="AC14" s="8">
        <v>87</v>
      </c>
      <c r="AD14" s="23">
        <f t="shared" ref="AD14" si="27">(AC14/J14)</f>
        <v>0.29292929292929293</v>
      </c>
      <c r="AE14" s="22">
        <v>7205</v>
      </c>
      <c r="AF14" s="20">
        <f t="shared" ref="AF14" si="28">D14/AE14</f>
        <v>1.2630117973629423E-2</v>
      </c>
      <c r="AG14" s="20">
        <f t="shared" ref="AG14" si="29">G14/AE14</f>
        <v>5.8848022206800833E-2</v>
      </c>
      <c r="AH14" s="20">
        <f t="shared" ref="AH14" si="30">J14/AE14</f>
        <v>4.1221374045801527E-2</v>
      </c>
      <c r="AI14" s="8">
        <v>0</v>
      </c>
      <c r="AJ14" s="26">
        <v>7120</v>
      </c>
      <c r="AK14" s="28">
        <f t="shared" ref="AK14" si="31">(1-AI14/AJ14)</f>
        <v>1</v>
      </c>
      <c r="AL14" s="26">
        <v>0</v>
      </c>
      <c r="AM14" s="28">
        <f t="shared" ref="AM14" si="32">(1-AL14/AJ14)</f>
        <v>1</v>
      </c>
      <c r="AN14" s="31">
        <v>10</v>
      </c>
      <c r="AO14" s="27">
        <f t="shared" ref="AO14" si="33">+(1-AN14/AJ14)</f>
        <v>0.9985955056179775</v>
      </c>
      <c r="AP14" s="26">
        <v>5</v>
      </c>
      <c r="AQ14" s="27">
        <f t="shared" ref="AQ14" si="34">+(1-AP14/AJ14)</f>
        <v>0.9992977528089888</v>
      </c>
      <c r="AR14" s="8">
        <v>3</v>
      </c>
      <c r="AS14" s="26">
        <v>5824</v>
      </c>
      <c r="AT14" s="27">
        <f t="shared" ref="AT14" si="35">1-(AR14/AS14)</f>
        <v>0.99948489010989006</v>
      </c>
    </row>
    <row r="20" ht="3.75" customHeight="1" x14ac:dyDescent="0.2"/>
  </sheetData>
  <mergeCells count="13">
    <mergeCell ref="O1:P1"/>
    <mergeCell ref="A1:B1"/>
    <mergeCell ref="D1:F1"/>
    <mergeCell ref="G1:I1"/>
    <mergeCell ref="J1:L1"/>
    <mergeCell ref="M1:N1"/>
    <mergeCell ref="AC1:AD1"/>
    <mergeCell ref="Q1:R1"/>
    <mergeCell ref="S1:T1"/>
    <mergeCell ref="U1:V1"/>
    <mergeCell ref="W1:X1"/>
    <mergeCell ref="Y1:Z1"/>
    <mergeCell ref="AA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5-13 Ord 3345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Guzman Trujillo</dc:creator>
  <cp:lastModifiedBy>Maria Francisca Elizalde Lastra</cp:lastModifiedBy>
  <dcterms:created xsi:type="dcterms:W3CDTF">2018-03-13T01:06:44Z</dcterms:created>
  <dcterms:modified xsi:type="dcterms:W3CDTF">2022-01-17T13:01:25Z</dcterms:modified>
</cp:coreProperties>
</file>